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52" documentId="13_ncr:1_{51BBD00A-6158-4C40-843B-67A4E028F161}" xr6:coauthVersionLast="47" xr6:coauthVersionMax="47" xr10:uidLastSave="{90923D94-6E31-4FB0-A3F6-E672B3861BF0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<sst xmlns="http://schemas.openxmlformats.org/spreadsheetml/2006/main" count="71" uniqueCount="60">
  <si>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</si>
  <si>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</si>
  <si>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</si>
  <si>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</si>
  <si>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</si>
  <si>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</si>
  <si>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</si>
  <si>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</si>
  <si>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</si>
  <si>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</si>
  <si>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</si>
  <si>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</si>
  <si>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</si>
  <si>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</si>
  <si>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</si>
  <si>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</si>
  <si>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</si>
  <si>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</si>
  <si>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</si>
  <si>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</si>
  <si>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</si>
  <si>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</si>
  <si>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</si>
  <si>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</si>
  <si>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</si>
  <si>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</si>
  <si>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</si>
  <si>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</si>
  <si>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</si>
  <si>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</si>
  <si>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</si>
  <si>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</si>
  <si>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</si>
  <si>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</si>
  <si>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</si>
  <si>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</si>
  <si>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</si>
  <si>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</si>
  <si>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検証１</t>
    <rPh sb="0" eb="2">
      <t>ケンショウ</t>
    </rPh>
    <phoneticPr fontId="1"/>
  </si>
  <si>
    <t>上位足（日足）のサポレジにタッチしたPB出現でエントリー待ち、当該PBが買いなら高値ブレイク、売りなら安値ブレイクでエントリー</t>
    <rPh sb="0" eb="2">
      <t>ジョウイ</t>
    </rPh>
    <rPh sb="2" eb="3">
      <t>アシ</t>
    </rPh>
    <rPh sb="4" eb="5">
      <t>ヒ</t>
    </rPh>
    <rPh sb="5" eb="6">
      <t>アシ</t>
    </rPh>
    <rPh sb="20" eb="22">
      <t>シュツゲン</t>
    </rPh>
    <rPh sb="28" eb="29">
      <t>マ</t>
    </rPh>
    <rPh sb="31" eb="33">
      <t>トウガイ</t>
    </rPh>
    <rPh sb="36" eb="37">
      <t>カ</t>
    </rPh>
    <rPh sb="40" eb="42">
      <t>タカネ</t>
    </rPh>
    <rPh sb="47" eb="48">
      <t>ウ</t>
    </rPh>
    <rPh sb="51" eb="53">
      <t>ヤスネ</t>
    </rPh>
    <phoneticPr fontId="1"/>
  </si>
  <si>
    <t>実リスクリワード=1:0.9</t>
    <rPh sb="0" eb="1">
      <t>ジツ</t>
    </rPh>
    <phoneticPr fontId="1"/>
  </si>
  <si>
    <t>検証２</t>
    <rPh sb="0" eb="2">
      <t>ケンショウ</t>
    </rPh>
    <phoneticPr fontId="1"/>
  </si>
  <si>
    <t>気づき（１０月１日　デモトレードの敗因分析）</t>
    <rPh sb="0" eb="1">
      <t>キ</t>
    </rPh>
    <rPh sb="6" eb="7">
      <t>ガツ</t>
    </rPh>
    <rPh sb="8" eb="9">
      <t>ヒ</t>
    </rPh>
    <rPh sb="17" eb="19">
      <t>ハイイン</t>
    </rPh>
    <rPh sb="19" eb="21">
      <t>ブンセキ</t>
    </rPh>
    <phoneticPr fontId="1"/>
  </si>
  <si>
    <t>・一番の負けトレードとなった原因は、成行でエントリーした際、ストップは注文済（買い逆指）に対し、リミット注文（買い指値）を</t>
    <rPh sb="1" eb="3">
      <t>イチバン</t>
    </rPh>
    <rPh sb="4" eb="5">
      <t>マ</t>
    </rPh>
    <rPh sb="14" eb="16">
      <t>ゲンイン</t>
    </rPh>
    <rPh sb="18" eb="20">
      <t>ナリユキ</t>
    </rPh>
    <rPh sb="28" eb="29">
      <t>サイ</t>
    </rPh>
    <rPh sb="35" eb="37">
      <t>チュウモン</t>
    </rPh>
    <rPh sb="37" eb="38">
      <t>スミ</t>
    </rPh>
    <rPh sb="39" eb="40">
      <t>カ</t>
    </rPh>
    <rPh sb="41" eb="42">
      <t>ギャク</t>
    </rPh>
    <rPh sb="42" eb="43">
      <t>ユビ</t>
    </rPh>
    <rPh sb="45" eb="46">
      <t>タイ</t>
    </rPh>
    <rPh sb="52" eb="54">
      <t>チュウモン</t>
    </rPh>
    <rPh sb="55" eb="56">
      <t>カ</t>
    </rPh>
    <rPh sb="57" eb="59">
      <t>サシネ</t>
    </rPh>
    <phoneticPr fontId="1"/>
  </si>
  <si>
    <t>入れていなかったこと。</t>
    <rPh sb="0" eb="1">
      <t>イ</t>
    </rPh>
    <phoneticPr fontId="1"/>
  </si>
  <si>
    <t>・このトレードの時点で、上位足（日足）でのサポレジ意識は皆無のため、リミットはどうしようかと考えていたものの、買い指値を</t>
    <rPh sb="8" eb="10">
      <t>ジテン</t>
    </rPh>
    <rPh sb="12" eb="14">
      <t>ジョウイ</t>
    </rPh>
    <rPh sb="14" eb="15">
      <t>アシ</t>
    </rPh>
    <rPh sb="16" eb="17">
      <t>ヒ</t>
    </rPh>
    <rPh sb="17" eb="18">
      <t>アシ</t>
    </rPh>
    <rPh sb="25" eb="27">
      <t>イシキ</t>
    </rPh>
    <rPh sb="28" eb="30">
      <t>カイム</t>
    </rPh>
    <rPh sb="46" eb="47">
      <t>カンガ</t>
    </rPh>
    <rPh sb="55" eb="56">
      <t>カ</t>
    </rPh>
    <rPh sb="57" eb="59">
      <t>サシネ</t>
    </rPh>
    <phoneticPr fontId="1"/>
  </si>
  <si>
    <t>入れず、ずるずると上昇し、損切りを行った。</t>
    <rPh sb="0" eb="1">
      <t>イ</t>
    </rPh>
    <rPh sb="9" eb="11">
      <t>ジョウショウ</t>
    </rPh>
    <rPh sb="13" eb="15">
      <t>ソンギリ</t>
    </rPh>
    <rPh sb="17" eb="18">
      <t>オコナ</t>
    </rPh>
    <phoneticPr fontId="1"/>
  </si>
  <si>
    <t>・今回のトレードでは、リミット注文を入れていれば、勝ちトレードにできた。</t>
    <rPh sb="1" eb="3">
      <t>コンカイ</t>
    </rPh>
    <rPh sb="15" eb="17">
      <t>チュウモン</t>
    </rPh>
    <rPh sb="18" eb="19">
      <t>イ</t>
    </rPh>
    <rPh sb="25" eb="26">
      <t>カ</t>
    </rPh>
    <phoneticPr fontId="1"/>
  </si>
  <si>
    <t>今回のケースのように、エントリー時点からサポレジラインが近い場合は、リスクリワードが０．６１８未満ならエントリーは回避。</t>
    <rPh sb="0" eb="2">
      <t>コンカイ</t>
    </rPh>
    <rPh sb="16" eb="18">
      <t>ジテン</t>
    </rPh>
    <rPh sb="28" eb="29">
      <t>チカ</t>
    </rPh>
    <rPh sb="30" eb="32">
      <t>バアイ</t>
    </rPh>
    <rPh sb="47" eb="49">
      <t>ミマン</t>
    </rPh>
    <rPh sb="57" eb="59">
      <t>カイヒ</t>
    </rPh>
    <phoneticPr fontId="1"/>
  </si>
  <si>
    <t>０．６１８以上なら、リミット注文を必ず入れてトレードする　をルールにしたい。</t>
    <rPh sb="5" eb="7">
      <t>イジョウ</t>
    </rPh>
    <rPh sb="14" eb="16">
      <t>チュウモン</t>
    </rPh>
    <rPh sb="17" eb="18">
      <t>カナラ</t>
    </rPh>
    <rPh sb="19" eb="20">
      <t>イ</t>
    </rPh>
    <phoneticPr fontId="1"/>
  </si>
  <si>
    <t>・笹田さんは、リクスリワードはミニマムで、１：０．６１８と先日のWEBセミナーでいわれていたので、これを採用したい。</t>
    <rPh sb="1" eb="3">
      <t>ササダ</t>
    </rPh>
    <rPh sb="29" eb="31">
      <t>センジツ</t>
    </rPh>
    <rPh sb="52" eb="54">
      <t>サイヨウ</t>
    </rPh>
    <phoneticPr fontId="1"/>
  </si>
  <si>
    <t>★上記の内容につき、佐々木さんのコメントを頂ければ幸いです。</t>
    <rPh sb="1" eb="3">
      <t>ジョウキ</t>
    </rPh>
    <rPh sb="4" eb="6">
      <t>ナイヨウ</t>
    </rPh>
    <rPh sb="10" eb="13">
      <t>ササキ</t>
    </rPh>
    <rPh sb="21" eb="22">
      <t>イタダ</t>
    </rPh>
    <rPh sb="25" eb="26">
      <t>サイワ</t>
    </rPh>
    <phoneticPr fontId="1"/>
  </si>
  <si>
    <t>質問</t>
    <rPh sb="0" eb="2">
      <t>シツモン</t>
    </rPh>
    <phoneticPr fontId="1"/>
  </si>
  <si>
    <t>「第２４回目」に対する佐々木さんのコメントで、「上位足のサポレジに当たった後の初動を狙っていくような」に関し、今回検証を行いました。この内容でよろしければ、過去チャートの検証は、この水平線のサポレジベースでPB・EBの検証を行いたいと思います。また、１０月１日の売りEBでの負けトレードに関し、上位足（日足）でのサポラインを引いてみたら、今回のトレード手順におけるミスが浮彫りになりました。詳細は画像の下に記載しておりますので、内容のご確認をお願い致します。</t>
    <rPh sb="1" eb="2">
      <t>ダイ</t>
    </rPh>
    <rPh sb="4" eb="6">
      <t>カイメ</t>
    </rPh>
    <rPh sb="8" eb="9">
      <t>タイ</t>
    </rPh>
    <rPh sb="11" eb="14">
      <t>ササキ</t>
    </rPh>
    <rPh sb="24" eb="26">
      <t>ジョウイ</t>
    </rPh>
    <rPh sb="26" eb="27">
      <t>アシ</t>
    </rPh>
    <rPh sb="33" eb="34">
      <t>ア</t>
    </rPh>
    <rPh sb="37" eb="38">
      <t>アト</t>
    </rPh>
    <rPh sb="39" eb="41">
      <t>ショドウ</t>
    </rPh>
    <rPh sb="42" eb="43">
      <t>ネラ</t>
    </rPh>
    <rPh sb="52" eb="53">
      <t>カン</t>
    </rPh>
    <rPh sb="55" eb="57">
      <t>コンカイ</t>
    </rPh>
    <rPh sb="57" eb="59">
      <t>ケンショウ</t>
    </rPh>
    <rPh sb="60" eb="61">
      <t>オコナ</t>
    </rPh>
    <rPh sb="68" eb="70">
      <t>ナイヨウ</t>
    </rPh>
    <rPh sb="78" eb="80">
      <t>カコ</t>
    </rPh>
    <rPh sb="85" eb="87">
      <t>ケンショウ</t>
    </rPh>
    <rPh sb="91" eb="93">
      <t>スイヘイ</t>
    </rPh>
    <rPh sb="93" eb="94">
      <t>セン</t>
    </rPh>
    <rPh sb="109" eb="111">
      <t>ケンショウ</t>
    </rPh>
    <rPh sb="112" eb="113">
      <t>オコナ</t>
    </rPh>
    <rPh sb="117" eb="118">
      <t>オモ</t>
    </rPh>
    <rPh sb="127" eb="128">
      <t>ガツ</t>
    </rPh>
    <rPh sb="129" eb="130">
      <t>ヒ</t>
    </rPh>
    <rPh sb="131" eb="132">
      <t>ウ</t>
    </rPh>
    <rPh sb="137" eb="138">
      <t>マ</t>
    </rPh>
    <rPh sb="144" eb="145">
      <t>カン</t>
    </rPh>
    <rPh sb="147" eb="149">
      <t>ジョウイ</t>
    </rPh>
    <rPh sb="149" eb="150">
      <t>アシ</t>
    </rPh>
    <rPh sb="151" eb="153">
      <t>ヒアシ</t>
    </rPh>
    <rPh sb="162" eb="163">
      <t>ヒ</t>
    </rPh>
    <rPh sb="169" eb="171">
      <t>コンカイ</t>
    </rPh>
    <rPh sb="176" eb="178">
      <t>テジュン</t>
    </rPh>
    <rPh sb="185" eb="187">
      <t>ウキボリ</t>
    </rPh>
    <rPh sb="195" eb="197">
      <t>ショウサイ</t>
    </rPh>
    <rPh sb="198" eb="200">
      <t>ガゾウ</t>
    </rPh>
    <rPh sb="201" eb="202">
      <t>シタ</t>
    </rPh>
    <rPh sb="203" eb="205">
      <t>キサイ</t>
    </rPh>
    <rPh sb="214" eb="216">
      <t>ナイヨウ</t>
    </rPh>
    <rPh sb="218" eb="220">
      <t>カクニン</t>
    </rPh>
    <rPh sb="222" eb="223">
      <t>ネガ</t>
    </rPh>
    <rPh sb="224" eb="225">
      <t>イタ</t>
    </rPh>
    <phoneticPr fontId="1"/>
  </si>
  <si>
    <t>９月２日に、右眼に疾患があることが分かり、治療費がかかるため、FX口座に入れていた資金を戻す必要があり、恐らくは、CMA入塾期間中は、リアルトレードへの移行は厳しいと思う。でもその分、過去チャートの検証とデモトレでの敗因分析、マイルールのブラッシュアップのサイクルを回し、リアルに移行した時は、自信をもってトレードができるように取り組みたい。まだまだ未熟ですが、CMAに入塾して本当に良かったと感じています。特に、佐々木さんとのやりとりは、毎回、返信を見る前は、どんなコメントなんだろうと、ドキドキしながらメールを開いています。自分のレベルに合わせ、いつも的確なコメントを頂き、大変参考になり感謝しております。今後ともよろしくお願いいたします！</t>
    <rPh sb="1" eb="2">
      <t>ガツ</t>
    </rPh>
    <rPh sb="3" eb="4">
      <t>ヒ</t>
    </rPh>
    <rPh sb="6" eb="8">
      <t>ミギメ</t>
    </rPh>
    <rPh sb="9" eb="11">
      <t>シッカン</t>
    </rPh>
    <rPh sb="17" eb="18">
      <t>ワ</t>
    </rPh>
    <rPh sb="21" eb="24">
      <t>チリョウヒ</t>
    </rPh>
    <rPh sb="33" eb="35">
      <t>コウザ</t>
    </rPh>
    <rPh sb="36" eb="37">
      <t>イ</t>
    </rPh>
    <rPh sb="41" eb="43">
      <t>シキン</t>
    </rPh>
    <rPh sb="44" eb="45">
      <t>モド</t>
    </rPh>
    <rPh sb="46" eb="48">
      <t>ヒツヨウ</t>
    </rPh>
    <rPh sb="52" eb="53">
      <t>オソ</t>
    </rPh>
    <rPh sb="60" eb="62">
      <t>ニュウジュク</t>
    </rPh>
    <rPh sb="62" eb="64">
      <t>キカン</t>
    </rPh>
    <rPh sb="64" eb="65">
      <t>ナカ</t>
    </rPh>
    <rPh sb="76" eb="78">
      <t>イコウ</t>
    </rPh>
    <rPh sb="79" eb="80">
      <t>キビ</t>
    </rPh>
    <rPh sb="83" eb="84">
      <t>オモ</t>
    </rPh>
    <rPh sb="90" eb="91">
      <t>ブン</t>
    </rPh>
    <rPh sb="92" eb="94">
      <t>カコ</t>
    </rPh>
    <rPh sb="99" eb="101">
      <t>ケンショウ</t>
    </rPh>
    <rPh sb="108" eb="110">
      <t>ハイイン</t>
    </rPh>
    <rPh sb="110" eb="112">
      <t>ブンセキ</t>
    </rPh>
    <rPh sb="133" eb="134">
      <t>マワ</t>
    </rPh>
    <rPh sb="140" eb="142">
      <t>イコウ</t>
    </rPh>
    <rPh sb="144" eb="145">
      <t>トキ</t>
    </rPh>
    <rPh sb="147" eb="149">
      <t>ジシン</t>
    </rPh>
    <rPh sb="164" eb="165">
      <t>ト</t>
    </rPh>
    <rPh sb="166" eb="167">
      <t>ク</t>
    </rPh>
    <rPh sb="175" eb="177">
      <t>ミジュク</t>
    </rPh>
    <rPh sb="185" eb="187">
      <t>ニュウジュク</t>
    </rPh>
    <rPh sb="189" eb="191">
      <t>ホントウ</t>
    </rPh>
    <rPh sb="192" eb="193">
      <t>ヨ</t>
    </rPh>
    <rPh sb="197" eb="198">
      <t>カン</t>
    </rPh>
    <rPh sb="204" eb="205">
      <t>トク</t>
    </rPh>
    <rPh sb="207" eb="210">
      <t>ササキ</t>
    </rPh>
    <rPh sb="220" eb="222">
      <t>マイカイ</t>
    </rPh>
    <rPh sb="223" eb="225">
      <t>ヘンシン</t>
    </rPh>
    <rPh sb="226" eb="227">
      <t>ミ</t>
    </rPh>
    <rPh sb="228" eb="229">
      <t>マエ</t>
    </rPh>
    <rPh sb="257" eb="258">
      <t>ヒラ</t>
    </rPh>
    <rPh sb="264" eb="266">
      <t>ジブン</t>
    </rPh>
    <rPh sb="271" eb="272">
      <t>ア</t>
    </rPh>
    <rPh sb="278" eb="280">
      <t>テキカク</t>
    </rPh>
    <rPh sb="286" eb="287">
      <t>イタダキ</t>
    </rPh>
    <rPh sb="289" eb="291">
      <t>タイヘン</t>
    </rPh>
    <rPh sb="291" eb="293">
      <t>サンコウ</t>
    </rPh>
    <rPh sb="296" eb="298">
      <t>カンシャ</t>
    </rPh>
    <rPh sb="305" eb="307">
      <t>コンゴ</t>
    </rPh>
    <rPh sb="314" eb="315">
      <t>ネガ</t>
    </rPh>
    <phoneticPr fontId="1"/>
  </si>
  <si>
    <t>上位足のサポラインを引いてみたら、１０月１日のトレードは、リミットの買い指値を注文していれば、負けやすい相場ではあっても、リクスリワード比、１：０．９で勝ちトレードになったことが分かり、目から鱗であった。今回の気づきは、過去チャートをいくらやっても、自分の今のレベルでは、気づくことができなかった点だと思います。過去チャートの検証からデモトレの過程で、今後も色々な気づきが出てくると思うと、ちょっと嬉しい気分になり、楽しいなと思いました。</t>
    <rPh sb="0" eb="2">
      <t>ジョウイ</t>
    </rPh>
    <rPh sb="2" eb="3">
      <t>アシ</t>
    </rPh>
    <rPh sb="10" eb="11">
      <t>ヒ</t>
    </rPh>
    <rPh sb="19" eb="20">
      <t>ガツ</t>
    </rPh>
    <rPh sb="21" eb="22">
      <t>ヒ</t>
    </rPh>
    <rPh sb="34" eb="35">
      <t>カ</t>
    </rPh>
    <rPh sb="36" eb="38">
      <t>サシネ</t>
    </rPh>
    <rPh sb="39" eb="41">
      <t>チュウモン</t>
    </rPh>
    <rPh sb="47" eb="48">
      <t>マ</t>
    </rPh>
    <rPh sb="52" eb="54">
      <t>ソウバ</t>
    </rPh>
    <phoneticPr fontId="1"/>
  </si>
  <si>
    <t>・「第２４回目」に対する佐々木さんのコメントで、「上位足のサポレジに当たった後の初動を狙っていくような」の</t>
    <rPh sb="2" eb="3">
      <t>ダイ</t>
    </rPh>
    <rPh sb="5" eb="7">
      <t>カイメ</t>
    </rPh>
    <rPh sb="9" eb="10">
      <t>タイ</t>
    </rPh>
    <rPh sb="12" eb="15">
      <t>ササキ</t>
    </rPh>
    <rPh sb="25" eb="27">
      <t>ジョウイ</t>
    </rPh>
    <rPh sb="27" eb="28">
      <t>アシ</t>
    </rPh>
    <rPh sb="34" eb="35">
      <t>ア</t>
    </rPh>
    <rPh sb="38" eb="39">
      <t>アト</t>
    </rPh>
    <rPh sb="40" eb="42">
      <t>ショドウ</t>
    </rPh>
    <rPh sb="43" eb="44">
      <t>ネラ</t>
    </rPh>
    <phoneticPr fontId="1"/>
  </si>
  <si>
    <t>具体例として、上記の例はいかがでしょうか？</t>
    <rPh sb="0" eb="2">
      <t>グタイ</t>
    </rPh>
    <rPh sb="2" eb="3">
      <t>レイ</t>
    </rPh>
    <rPh sb="7" eb="9">
      <t>ジョウキ</t>
    </rPh>
    <rPh sb="10" eb="11">
      <t>レイ</t>
    </rPh>
    <phoneticPr fontId="1"/>
  </si>
  <si>
    <t>・上位足（日足）のサポラインを引き、Gクロス後に、このサポラインにヒゲがタッチした買いのPBが出現したので、エントリーという</t>
    <rPh sb="1" eb="3">
      <t>ジョウイ</t>
    </rPh>
    <rPh sb="3" eb="4">
      <t>アシ</t>
    </rPh>
    <rPh sb="5" eb="6">
      <t>ヒ</t>
    </rPh>
    <rPh sb="6" eb="7">
      <t>アシ</t>
    </rPh>
    <rPh sb="15" eb="16">
      <t>ヒ</t>
    </rPh>
    <rPh sb="22" eb="23">
      <t>アト</t>
    </rPh>
    <rPh sb="41" eb="42">
      <t>カ</t>
    </rPh>
    <rPh sb="47" eb="49">
      <t>シュツゲン</t>
    </rPh>
    <phoneticPr fontId="1"/>
  </si>
  <si>
    <t>建付けになっております。</t>
    <rPh sb="0" eb="2">
      <t>タテツ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</si>
</sst>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NumberFormat="1" applyFont="1" applyFill="1" applyBorder="1">
      <alignment vertical="center"/>
    </xf>
    <xf numFmtId="177" fontId="0" fillId="0" borderId="0" xfId="0" applyNumberFormat="1" applyAlignment="1">
      <alignment horizontal="left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13</xdr:col>
      <xdr:colOff>379365</xdr:colOff>
      <xdr:row>38</xdr:row>
      <xdr:rowOff>152606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08E7A46-DFE8-4776-AE51-D5FF0C49B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7737427" cy="6403388"/>
        </a:xfrm>
        <a:prstGeom prst="rect">
          <a:avLst/>
        </a:prstGeom>
      </xdr:spPr>
    </xdr:pic>
    <xdr:clientData/>
  </xdr:twoCellAnchor>
  <xdr:twoCellAnchor editAs="oneCell">
    <xdr:from>
      <xdr:col>1</xdr:col>
      <xdr:colOff>35718</xdr:colOff>
      <xdr:row>60</xdr:row>
      <xdr:rowOff>0</xdr:rowOff>
    </xdr:from>
    <xdr:to>
      <xdr:col>13</xdr:col>
      <xdr:colOff>491314</xdr:colOff>
      <xdr:row>95</xdr:row>
      <xdr:rowOff>95434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518FE75-665A-4958-83B0-DCB1B570E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5781" y="10715625"/>
          <a:ext cx="7813658" cy="6346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H10" sqref="H1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39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4" t="s">
        <v>3</v>
      </c>
      <c r="H6" s="85"/>
      <c r="I6" s="91"/>
      <c r="J6" s="84" t="s">
        <v>22</v>
      </c>
      <c r="K6" s="85"/>
      <c r="L6" s="91"/>
      <c r="M6" s="84" t="s">
        <v>23</v>
      </c>
      <c r="N6" s="85"/>
      <c r="O6" s="91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22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44461</v>
      </c>
      <c r="C9" s="50">
        <v>1</v>
      </c>
      <c r="D9" s="54">
        <v>1.27</v>
      </c>
      <c r="E9" s="55">
        <v>1.5</v>
      </c>
      <c r="F9" s="98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44470</v>
      </c>
      <c r="C10" s="47">
        <v>2</v>
      </c>
      <c r="D10" s="56">
        <v>1.27</v>
      </c>
      <c r="E10" s="57">
        <v>-1</v>
      </c>
      <c r="F10" s="83">
        <v>-1</v>
      </c>
      <c r="G10" s="22">
        <f t="shared" ref="G10:G42" si="2">IF(D10="","",G9+M10)</f>
        <v>107765.16099999999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99" t="s">
        <v>40</v>
      </c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>
        <f t="shared" si="5"/>
        <v>3232.9548299999997</v>
      </c>
      <c r="K11" s="45">
        <f t="shared" si="6"/>
        <v>3040.95</v>
      </c>
      <c r="L11" s="46">
        <f t="shared" si="7"/>
        <v>3084.6</v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2</v>
      </c>
      <c r="E59" s="7">
        <f>COUNTIF(E9:E58,1.5)</f>
        <v>1</v>
      </c>
      <c r="F59" s="8">
        <f>COUNTIF(F9:F58,2)</f>
        <v>1</v>
      </c>
      <c r="G59" s="69">
        <f>M59+G8</f>
        <v>107765.16099999999</v>
      </c>
      <c r="H59" s="70">
        <f>N59+H8</f>
        <v>101365</v>
      </c>
      <c r="I59" s="71">
        <f>O59+I8</f>
        <v>102820</v>
      </c>
      <c r="J59" s="66" t="s">
        <v>30</v>
      </c>
      <c r="K59" s="67">
        <f>B58-B9</f>
        <v>-44461</v>
      </c>
      <c r="L59" s="68" t="s">
        <v>31</v>
      </c>
      <c r="M59" s="80">
        <f>SUM(M9:M58)</f>
        <v>7765.1610000000001</v>
      </c>
      <c r="N59" s="81">
        <f>SUM(N9:N58)</f>
        <v>1365</v>
      </c>
      <c r="O59" s="82">
        <f>SUM(O9:O58)</f>
        <v>2820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1</v>
      </c>
      <c r="F60" s="8">
        <f>COUNTIF(F9:F58,-1)</f>
        <v>1</v>
      </c>
      <c r="G60" s="84" t="s">
        <v>29</v>
      </c>
      <c r="H60" s="85"/>
      <c r="I60" s="91"/>
      <c r="J60" s="84" t="s">
        <v>32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33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1.07765161</v>
      </c>
      <c r="H61" s="76">
        <f t="shared" ref="H61" si="21">H59/H8</f>
        <v>1.0136499999999999</v>
      </c>
      <c r="I61" s="77">
        <f>I59/I8</f>
        <v>1.0282</v>
      </c>
      <c r="J61" s="64">
        <f>(G61-100%)*30/K59</f>
        <v>-5.2395319493488661E-5</v>
      </c>
      <c r="K61" s="64">
        <f>(H61-100%)*30/K59</f>
        <v>-9.2103191561143073E-6</v>
      </c>
      <c r="L61" s="65">
        <f>(I61-100%)*30/K59</f>
        <v>-1.9027912102741729E-5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8">
        <f t="shared" ref="D62:E62" si="22">D59/(D59+D60+D61)</f>
        <v>1</v>
      </c>
      <c r="E62" s="73">
        <f t="shared" si="22"/>
        <v>0.5</v>
      </c>
      <c r="F62" s="74">
        <f>F59/(F59+F60+F61)</f>
        <v>0.5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108"/>
  <sheetViews>
    <sheetView zoomScale="80" zoomScaleNormal="80" workbookViewId="0">
      <selection activeCell="L108" sqref="L108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1" spans="2:2" x14ac:dyDescent="0.4">
      <c r="B41" s="52" t="s">
        <v>52</v>
      </c>
    </row>
    <row r="42" spans="2:2" x14ac:dyDescent="0.4">
      <c r="B42" s="52" t="s">
        <v>56</v>
      </c>
    </row>
    <row r="43" spans="2:2" x14ac:dyDescent="0.4">
      <c r="B43" s="52" t="s">
        <v>57</v>
      </c>
    </row>
    <row r="44" spans="2:2" x14ac:dyDescent="0.4">
      <c r="B44" s="52" t="s">
        <v>58</v>
      </c>
    </row>
    <row r="45" spans="2:2" x14ac:dyDescent="0.4">
      <c r="B45" s="52" t="s">
        <v>59</v>
      </c>
    </row>
    <row r="59" spans="2:2" x14ac:dyDescent="0.4">
      <c r="B59" s="52" t="s">
        <v>41</v>
      </c>
    </row>
    <row r="98" spans="2:2" x14ac:dyDescent="0.4">
      <c r="B98" s="52" t="s">
        <v>42</v>
      </c>
    </row>
    <row r="99" spans="2:2" x14ac:dyDescent="0.4">
      <c r="B99" s="52" t="s">
        <v>43</v>
      </c>
    </row>
    <row r="100" spans="2:2" x14ac:dyDescent="0.4">
      <c r="B100" s="52" t="s">
        <v>44</v>
      </c>
    </row>
    <row r="101" spans="2:2" x14ac:dyDescent="0.4">
      <c r="B101" s="52" t="s">
        <v>45</v>
      </c>
    </row>
    <row r="102" spans="2:2" x14ac:dyDescent="0.4">
      <c r="B102" s="52" t="s">
        <v>46</v>
      </c>
    </row>
    <row r="103" spans="2:2" x14ac:dyDescent="0.4">
      <c r="B103" s="52" t="s">
        <v>47</v>
      </c>
    </row>
    <row r="104" spans="2:2" x14ac:dyDescent="0.4">
      <c r="B104" s="52" t="s">
        <v>50</v>
      </c>
    </row>
    <row r="105" spans="2:2" x14ac:dyDescent="0.4">
      <c r="B105" s="52" t="s">
        <v>48</v>
      </c>
    </row>
    <row r="106" spans="2:2" x14ac:dyDescent="0.4">
      <c r="B106" s="52" t="s">
        <v>49</v>
      </c>
    </row>
    <row r="108" spans="2:2" x14ac:dyDescent="0.4">
      <c r="B108" s="52" t="s">
        <v>51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M16" sqref="M16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4" t="s">
        <v>53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26</v>
      </c>
    </row>
    <row r="12" spans="1:10" x14ac:dyDescent="0.4">
      <c r="A12" s="96" t="s">
        <v>55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0" spans="1:10" x14ac:dyDescent="0.4">
      <c r="A20" s="52" t="s">
        <v>36</v>
      </c>
    </row>
    <row r="21" spans="1:10" x14ac:dyDescent="0.4">
      <c r="A21" s="52" t="s">
        <v>27</v>
      </c>
    </row>
    <row r="22" spans="1:10" x14ac:dyDescent="0.4">
      <c r="A22" s="96" t="s">
        <v>54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2021-10-04T00:01:20Z</dcterms:modified>
</cp:coreProperties>
</file>